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6A0DF7D-DCF7-478D-BB64-82DC98B4415F}" xr6:coauthVersionLast="47" xr6:coauthVersionMax="47" xr10:uidLastSave="{00000000-0000-0000-0000-000000000000}"/>
  <bookViews>
    <workbookView xWindow="-120" yWindow="-120" windowWidth="38640" windowHeight="15720" xr2:uid="{9005C702-83F3-445F-86A5-602E228AA5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24" i="1"/>
  <c r="C23" i="1"/>
  <c r="C8" i="1"/>
  <c r="C7" i="1"/>
  <c r="C6" i="1"/>
  <c r="D11" i="1" s="1"/>
  <c r="C22" i="1"/>
  <c r="C21" i="1"/>
  <c r="C20" i="1"/>
  <c r="C19" i="1"/>
  <c r="C16" i="1"/>
  <c r="C15" i="1"/>
  <c r="C14" i="1"/>
  <c r="C18" i="1"/>
  <c r="D28" i="1" l="1"/>
  <c r="D30" i="1" s="1"/>
  <c r="D35" i="1" s="1"/>
</calcChain>
</file>

<file path=xl/sharedStrings.xml><?xml version="1.0" encoding="utf-8"?>
<sst xmlns="http://schemas.openxmlformats.org/spreadsheetml/2006/main" count="47" uniqueCount="47">
  <si>
    <t>備考・内訳</t>
  </si>
  <si>
    <t>児童手当、配当金など</t>
  </si>
  <si>
    <t>生活を維持するための全支出</t>
  </si>
  <si>
    <t>　（固定費）住居費</t>
  </si>
  <si>
    <t>　（固定費）保険料</t>
  </si>
  <si>
    <t>生命保険、医療保険など</t>
  </si>
  <si>
    <t>　（固定費）教育費・習い事</t>
  </si>
  <si>
    <t>子供の月謝など</t>
  </si>
  <si>
    <t>　（変動費）食費</t>
  </si>
  <si>
    <t>自炊食材、外食費含む</t>
  </si>
  <si>
    <t>　（変動費）日用品費</t>
  </si>
  <si>
    <t>消耗品、雑貨</t>
  </si>
  <si>
    <t>　（変動費）被服・美容費</t>
  </si>
  <si>
    <t>洋服代、美容院代</t>
  </si>
  <si>
    <t>　（変動費）交際費・娯楽費</t>
  </si>
  <si>
    <t>趣味、レジャー、友人との外食</t>
  </si>
  <si>
    <t>　（変動費）医療費</t>
  </si>
  <si>
    <t>医薬品、通院代</t>
  </si>
  <si>
    <t>　（変動費）その他雑費</t>
  </si>
  <si>
    <t>　その他収入（配当金・支援金等）</t>
    <rPh sb="7" eb="10">
      <t>ハイトウキン</t>
    </rPh>
    <rPh sb="11" eb="14">
      <t>シエンキン</t>
    </rPh>
    <rPh sb="14" eb="15">
      <t>ナド</t>
    </rPh>
    <phoneticPr fontId="2"/>
  </si>
  <si>
    <t>　本業収入（通常給料）</t>
    <rPh sb="1" eb="5">
      <t>ホンギョウシュウニュウ</t>
    </rPh>
    <rPh sb="6" eb="10">
      <t>ツウジョウキュウリョウ</t>
    </rPh>
    <phoneticPr fontId="2"/>
  </si>
  <si>
    <t>　本業収入（ボーナス）</t>
    <rPh sb="1" eb="5">
      <t>ホンギョウシュウニュウ</t>
    </rPh>
    <phoneticPr fontId="2"/>
  </si>
  <si>
    <t>科目</t>
    <phoneticPr fontId="2"/>
  </si>
  <si>
    <t>　副業収入</t>
    <rPh sb="1" eb="5">
      <t>フクギョウシュウニュウ</t>
    </rPh>
    <phoneticPr fontId="2"/>
  </si>
  <si>
    <t>家賃または住宅ローン</t>
    <phoneticPr fontId="2"/>
  </si>
  <si>
    <t>　（変動費）電気</t>
    <rPh sb="6" eb="8">
      <t>デンキ</t>
    </rPh>
    <phoneticPr fontId="2"/>
  </si>
  <si>
    <t>　（変動費）ガス</t>
    <phoneticPr fontId="2"/>
  </si>
  <si>
    <t>　（変動費）水道</t>
    <rPh sb="6" eb="8">
      <t>スイドウ</t>
    </rPh>
    <phoneticPr fontId="2"/>
  </si>
  <si>
    <t>　（固定費）通信費（スマホ）</t>
    <phoneticPr fontId="2"/>
  </si>
  <si>
    <t>　（固定費）通信費（ネット回線）</t>
    <rPh sb="13" eb="15">
      <t>カイセン</t>
    </rPh>
    <phoneticPr fontId="2"/>
  </si>
  <si>
    <t>　販売費及び一般管理費（消費支出）</t>
    <phoneticPr fontId="2"/>
  </si>
  <si>
    <t>家計の損益計算書</t>
    <rPh sb="0" eb="2">
      <t>カケイ</t>
    </rPh>
    <rPh sb="3" eb="8">
      <t>ソンエキケイサンショ</t>
    </rPh>
    <phoneticPr fontId="2"/>
  </si>
  <si>
    <t>基本給＋残業代（夫婦共働き）</t>
    <rPh sb="8" eb="12">
      <t>フウフトモバタラ</t>
    </rPh>
    <phoneticPr fontId="2"/>
  </si>
  <si>
    <t>夏＋冬（夫婦共働き）</t>
    <rPh sb="0" eb="1">
      <t>ナツ</t>
    </rPh>
    <rPh sb="2" eb="3">
      <t>フユ</t>
    </rPh>
    <phoneticPr fontId="2"/>
  </si>
  <si>
    <t>勤め人＋（夫婦2人分）</t>
    <rPh sb="0" eb="1">
      <t>ツト</t>
    </rPh>
    <rPh sb="2" eb="3">
      <t>ニン</t>
    </rPh>
    <rPh sb="5" eb="7">
      <t>フウフ</t>
    </rPh>
    <rPh sb="8" eb="10">
      <t>ニンブン</t>
    </rPh>
    <phoneticPr fontId="2"/>
  </si>
  <si>
    <t>　営業利益</t>
    <phoneticPr fontId="2"/>
  </si>
  <si>
    <t>本業の生活から生まれた貯蓄</t>
    <phoneticPr fontId="2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</si>
  <si>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売上高</t>
    </r>
    <rPh sb="1" eb="4">
      <t>ウリアゲダカ</t>
    </rPh>
    <phoneticPr fontId="2"/>
  </si>
  <si>
    <t>　営業外収益</t>
    <rPh sb="4" eb="6">
      <t>シュウエキ</t>
    </rPh>
    <phoneticPr fontId="2"/>
  </si>
  <si>
    <t>臨時の収入（親からの援助）</t>
    <rPh sb="6" eb="7">
      <t>オヤ</t>
    </rPh>
    <rPh sb="10" eb="12">
      <t>エンジョ</t>
    </rPh>
    <phoneticPr fontId="2"/>
  </si>
  <si>
    <t>　営業外費用</t>
    <rPh sb="4" eb="6">
      <t>ヒヨウ</t>
    </rPh>
    <phoneticPr fontId="2"/>
  </si>
  <si>
    <t>使途不明金</t>
    <phoneticPr fontId="2"/>
  </si>
  <si>
    <t>家電・車の買い替え、冠婚葬祭など</t>
    <rPh sb="0" eb="2">
      <t>カデン</t>
    </rPh>
    <rPh sb="3" eb="4">
      <t>クルマ</t>
    </rPh>
    <rPh sb="5" eb="6">
      <t>カ</t>
    </rPh>
    <rPh sb="7" eb="8">
      <t>カ</t>
    </rPh>
    <rPh sb="10" eb="14">
      <t>カンコンソウサイ</t>
    </rPh>
    <phoneticPr fontId="2"/>
  </si>
  <si>
    <t>　当期純利益（最終貯蓄額）</t>
    <phoneticPr fontId="2"/>
  </si>
  <si>
    <t>金額</t>
    <phoneticPr fontId="2"/>
  </si>
  <si>
    <t>1年間の家計黒字額</t>
    <rPh sb="1" eb="3">
      <t>ネンカン</t>
    </rPh>
    <rPh sb="4" eb="6">
      <t>カケイ</t>
    </rPh>
    <rPh sb="6" eb="9">
      <t>クロジガク</t>
    </rPh>
    <phoneticPr fontId="2"/>
  </si>
  <si>
    <t>家計の収入総額</t>
    <rPh sb="0" eb="2">
      <t>カケイ</t>
    </rPh>
    <rPh sb="3" eb="7">
      <t>シュウニュウソウガク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</si>
</sst>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DD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2" borderId="7" xfId="0" applyFill="1" applyBorder="1">
      <alignment vertical="center"/>
    </xf>
    <xf numFmtId="38" fontId="0" fillId="2" borderId="0" xfId="1" applyFont="1" applyFill="1" applyBorder="1">
      <alignment vertical="center"/>
    </xf>
    <xf numFmtId="38" fontId="0" fillId="2" borderId="9" xfId="1" applyFont="1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10" xfId="1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0" fillId="3" borderId="7" xfId="0" applyFill="1" applyBorder="1">
      <alignment vertical="center"/>
    </xf>
    <xf numFmtId="38" fontId="0" fillId="3" borderId="0" xfId="1" applyFont="1" applyFill="1" applyBorder="1">
      <alignment vertical="center"/>
    </xf>
    <xf numFmtId="38" fontId="0" fillId="3" borderId="11" xfId="1" applyFont="1" applyFill="1" applyBorder="1">
      <alignment vertical="center"/>
    </xf>
    <xf numFmtId="0" fontId="0" fillId="3" borderId="3" xfId="0" applyFill="1" applyBorder="1">
      <alignment vertical="center"/>
    </xf>
    <xf numFmtId="38" fontId="0" fillId="3" borderId="9" xfId="1" applyFont="1" applyFill="1" applyBorder="1">
      <alignment vertical="center"/>
    </xf>
    <xf numFmtId="0" fontId="3" fillId="3" borderId="8" xfId="0" applyFont="1" applyFill="1" applyBorder="1">
      <alignment vertical="center"/>
    </xf>
    <xf numFmtId="38" fontId="3" fillId="3" borderId="1" xfId="1" applyFont="1" applyFill="1" applyBorder="1">
      <alignment vertical="center"/>
    </xf>
    <xf numFmtId="38" fontId="3" fillId="3" borderId="10" xfId="1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38" fontId="0" fillId="2" borderId="0" xfId="1" applyFont="1" applyFill="1" applyBorder="1" applyAlignment="1">
      <alignment horizontal="center" vertical="center"/>
    </xf>
    <xf numFmtId="38" fontId="0" fillId="2" borderId="9" xfId="1" applyFont="1" applyFill="1" applyBorder="1" applyAlignment="1">
      <alignment horizontal="center" vertical="center"/>
    </xf>
    <xf numFmtId="0" fontId="0" fillId="4" borderId="7" xfId="0" applyFill="1" applyBorder="1">
      <alignment vertical="center"/>
    </xf>
    <xf numFmtId="38" fontId="0" fillId="4" borderId="0" xfId="1" applyFont="1" applyFill="1" applyBorder="1">
      <alignment vertical="center"/>
    </xf>
    <xf numFmtId="38" fontId="0" fillId="4" borderId="11" xfId="1" applyFont="1" applyFill="1" applyBorder="1">
      <alignment vertical="center"/>
    </xf>
    <xf numFmtId="0" fontId="0" fillId="4" borderId="3" xfId="0" applyFill="1" applyBorder="1">
      <alignment vertical="center"/>
    </xf>
    <xf numFmtId="0" fontId="3" fillId="4" borderId="8" xfId="0" applyFont="1" applyFill="1" applyBorder="1">
      <alignment vertical="center"/>
    </xf>
    <xf numFmtId="38" fontId="3" fillId="4" borderId="1" xfId="1" applyFont="1" applyFill="1" applyBorder="1">
      <alignment vertical="center"/>
    </xf>
    <xf numFmtId="38" fontId="3" fillId="4" borderId="10" xfId="1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7" xfId="0" applyFont="1" applyFill="1" applyBorder="1">
      <alignment vertical="center"/>
    </xf>
    <xf numFmtId="38" fontId="3" fillId="4" borderId="0" xfId="1" applyFont="1" applyFill="1" applyBorder="1">
      <alignment vertical="center"/>
    </xf>
    <xf numFmtId="38" fontId="3" fillId="4" borderId="9" xfId="1" applyFont="1" applyFill="1" applyBorder="1">
      <alignment vertical="center"/>
    </xf>
    <xf numFmtId="0" fontId="3" fillId="4" borderId="3" xfId="0" applyFont="1" applyFill="1" applyBorder="1">
      <alignment vertical="center"/>
    </xf>
    <xf numFmtId="0" fontId="3" fillId="4" borderId="6" xfId="0" applyFont="1" applyFill="1" applyBorder="1">
      <alignment vertical="center"/>
    </xf>
    <xf numFmtId="38" fontId="3" fillId="4" borderId="2" xfId="1" applyFont="1" applyFill="1" applyBorder="1">
      <alignment vertical="center"/>
    </xf>
    <xf numFmtId="38" fontId="3" fillId="4" borderId="12" xfId="1" applyFont="1" applyFill="1" applyBorder="1">
      <alignment vertical="center"/>
    </xf>
    <xf numFmtId="0" fontId="3" fillId="4" borderId="5" xfId="0" applyFont="1" applyFill="1" applyBorder="1">
      <alignment vertical="center"/>
    </xf>
    <xf numFmtId="38" fontId="0" fillId="0" borderId="14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CE0FC"/>
      <color rgb="FFDBE3FD"/>
      <color rgb="FFFFDDD5"/>
      <color rgb="FFFFC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6E75-8111-4C03-A173-53C2A7A9BFA0}">
  <dimension ref="B2:E35"/>
  <sheetViews>
    <sheetView showGridLines="0" tabSelected="1" zoomScaleNormal="100" workbookViewId="0">
      <selection activeCell="J16" sqref="J16"/>
    </sheetView>
  </sheetViews>
  <sheetFormatPr defaultRowHeight="18.75" x14ac:dyDescent="0.4"/>
  <cols>
    <col min="2" max="2" width="36.125" bestFit="1" customWidth="1"/>
    <col min="3" max="3" width="10.625" style="1" bestFit="1" customWidth="1"/>
    <col min="4" max="4" width="10.625" style="1" customWidth="1"/>
    <col min="5" max="5" width="34.125" bestFit="1" customWidth="1"/>
  </cols>
  <sheetData>
    <row r="2" spans="2:5" ht="26.25" thickBot="1" x14ac:dyDescent="0.45">
      <c r="B2" s="4" t="s">
        <v>31</v>
      </c>
      <c r="C2" s="3"/>
      <c r="D2" s="3"/>
      <c r="E2" s="2"/>
    </row>
    <row r="3" spans="2:5" ht="37.5" customHeight="1" thickBot="1" x14ac:dyDescent="0.45"/>
    <row r="4" spans="2:5" x14ac:dyDescent="0.4">
      <c r="B4" s="5" t="s">
        <v>22</v>
      </c>
      <c r="C4" s="43" t="s">
        <v>44</v>
      </c>
      <c r="D4" s="44"/>
      <c r="E4" s="6" t="s">
        <v>0</v>
      </c>
    </row>
    <row r="5" spans="2:5" x14ac:dyDescent="0.4">
      <c r="B5" s="24"/>
      <c r="C5" s="25"/>
      <c r="D5" s="26"/>
      <c r="E5" s="10"/>
    </row>
    <row r="6" spans="2:5" x14ac:dyDescent="0.4">
      <c r="B6" s="7" t="s">
        <v>20</v>
      </c>
      <c r="C6" s="8">
        <f>298000*12+250000*12</f>
        <v>6576000</v>
      </c>
      <c r="D6" s="9"/>
      <c r="E6" s="10" t="s">
        <v>32</v>
      </c>
    </row>
    <row r="7" spans="2:5" x14ac:dyDescent="0.4">
      <c r="B7" s="7" t="s">
        <v>21</v>
      </c>
      <c r="C7" s="8">
        <f>(320000+390000)+(450000+450000)</f>
        <v>1610000</v>
      </c>
      <c r="D7" s="9"/>
      <c r="E7" s="10" t="s">
        <v>33</v>
      </c>
    </row>
    <row r="8" spans="2:5" x14ac:dyDescent="0.4">
      <c r="B8" s="7" t="s">
        <v>23</v>
      </c>
      <c r="C8" s="8">
        <f>500000*2</f>
        <v>1000000</v>
      </c>
      <c r="D8" s="9"/>
      <c r="E8" s="10" t="s">
        <v>34</v>
      </c>
    </row>
    <row r="9" spans="2:5" x14ac:dyDescent="0.4">
      <c r="B9" s="7" t="s">
        <v>19</v>
      </c>
      <c r="C9" s="8">
        <v>112000</v>
      </c>
      <c r="D9" s="9"/>
      <c r="E9" s="10" t="s">
        <v>1</v>
      </c>
    </row>
    <row r="10" spans="2:5" x14ac:dyDescent="0.4">
      <c r="B10" s="7"/>
      <c r="C10" s="8"/>
      <c r="D10" s="9"/>
      <c r="E10" s="10"/>
    </row>
    <row r="11" spans="2:5" ht="19.5" thickBot="1" x14ac:dyDescent="0.45">
      <c r="B11" s="11" t="s">
        <v>37</v>
      </c>
      <c r="C11" s="12"/>
      <c r="D11" s="13">
        <f>SUM(C6:C9)</f>
        <v>9298000</v>
      </c>
      <c r="E11" s="14" t="s">
        <v>46</v>
      </c>
    </row>
    <row r="12" spans="2:5" x14ac:dyDescent="0.4">
      <c r="B12" s="15"/>
      <c r="C12" s="16"/>
      <c r="D12" s="17"/>
      <c r="E12" s="18"/>
    </row>
    <row r="13" spans="2:5" x14ac:dyDescent="0.4">
      <c r="B13" s="15" t="s">
        <v>3</v>
      </c>
      <c r="C13" s="16">
        <f>90000*12</f>
        <v>1080000</v>
      </c>
      <c r="D13" s="19"/>
      <c r="E13" s="18" t="s">
        <v>24</v>
      </c>
    </row>
    <row r="14" spans="2:5" x14ac:dyDescent="0.4">
      <c r="B14" s="15" t="s">
        <v>29</v>
      </c>
      <c r="C14" s="16">
        <f>6000*12</f>
        <v>72000</v>
      </c>
      <c r="D14" s="19"/>
      <c r="E14" s="18"/>
    </row>
    <row r="15" spans="2:5" x14ac:dyDescent="0.4">
      <c r="B15" s="15" t="s">
        <v>28</v>
      </c>
      <c r="C15" s="16">
        <f>(4000*12)*2</f>
        <v>96000</v>
      </c>
      <c r="D15" s="19"/>
      <c r="E15" s="18"/>
    </row>
    <row r="16" spans="2:5" x14ac:dyDescent="0.4">
      <c r="B16" s="15" t="s">
        <v>4</v>
      </c>
      <c r="C16" s="16">
        <f>2050*12</f>
        <v>24600</v>
      </c>
      <c r="D16" s="19"/>
      <c r="E16" s="18" t="s">
        <v>5</v>
      </c>
    </row>
    <row r="17" spans="2:5" x14ac:dyDescent="0.4">
      <c r="B17" s="15" t="s">
        <v>6</v>
      </c>
      <c r="C17" s="16">
        <v>0</v>
      </c>
      <c r="D17" s="19"/>
      <c r="E17" s="18" t="s">
        <v>7</v>
      </c>
    </row>
    <row r="18" spans="2:5" x14ac:dyDescent="0.4">
      <c r="B18" s="15" t="s">
        <v>8</v>
      </c>
      <c r="C18" s="16">
        <f>80000*12</f>
        <v>960000</v>
      </c>
      <c r="D18" s="19"/>
      <c r="E18" s="18" t="s">
        <v>9</v>
      </c>
    </row>
    <row r="19" spans="2:5" x14ac:dyDescent="0.4">
      <c r="B19" s="15" t="s">
        <v>25</v>
      </c>
      <c r="C19" s="16">
        <f>11000*12</f>
        <v>132000</v>
      </c>
      <c r="D19" s="19"/>
      <c r="E19" s="18"/>
    </row>
    <row r="20" spans="2:5" x14ac:dyDescent="0.4">
      <c r="B20" s="15" t="s">
        <v>26</v>
      </c>
      <c r="C20" s="16">
        <f>12000*12</f>
        <v>144000</v>
      </c>
      <c r="D20" s="19"/>
      <c r="E20" s="18"/>
    </row>
    <row r="21" spans="2:5" x14ac:dyDescent="0.4">
      <c r="B21" s="15" t="s">
        <v>27</v>
      </c>
      <c r="C21" s="16">
        <f>5000*12</f>
        <v>60000</v>
      </c>
      <c r="D21" s="19"/>
      <c r="E21" s="18"/>
    </row>
    <row r="22" spans="2:5" x14ac:dyDescent="0.4">
      <c r="B22" s="15" t="s">
        <v>10</v>
      </c>
      <c r="C22" s="16">
        <f>10000*12</f>
        <v>120000</v>
      </c>
      <c r="D22" s="19"/>
      <c r="E22" s="18" t="s">
        <v>11</v>
      </c>
    </row>
    <row r="23" spans="2:5" x14ac:dyDescent="0.4">
      <c r="B23" s="15" t="s">
        <v>12</v>
      </c>
      <c r="C23" s="16">
        <f>(4400*12)*2+200000</f>
        <v>305600</v>
      </c>
      <c r="D23" s="19"/>
      <c r="E23" s="18" t="s">
        <v>13</v>
      </c>
    </row>
    <row r="24" spans="2:5" x14ac:dyDescent="0.4">
      <c r="B24" s="15" t="s">
        <v>14</v>
      </c>
      <c r="C24" s="16">
        <f>60000*12</f>
        <v>720000</v>
      </c>
      <c r="D24" s="19"/>
      <c r="E24" s="18" t="s">
        <v>15</v>
      </c>
    </row>
    <row r="25" spans="2:5" x14ac:dyDescent="0.4">
      <c r="B25" s="15" t="s">
        <v>16</v>
      </c>
      <c r="C25" s="16">
        <v>120000</v>
      </c>
      <c r="D25" s="19"/>
      <c r="E25" s="18" t="s">
        <v>17</v>
      </c>
    </row>
    <row r="26" spans="2:5" x14ac:dyDescent="0.4">
      <c r="B26" s="15" t="s">
        <v>18</v>
      </c>
      <c r="C26" s="16">
        <v>30000</v>
      </c>
      <c r="D26" s="19"/>
      <c r="E26" s="18" t="s">
        <v>41</v>
      </c>
    </row>
    <row r="27" spans="2:5" x14ac:dyDescent="0.4">
      <c r="B27" s="15"/>
      <c r="C27" s="16"/>
      <c r="D27" s="19"/>
      <c r="E27" s="18"/>
    </row>
    <row r="28" spans="2:5" ht="19.5" thickBot="1" x14ac:dyDescent="0.45">
      <c r="B28" s="20" t="s">
        <v>30</v>
      </c>
      <c r="C28" s="21"/>
      <c r="D28" s="22">
        <f>-(SUM(C13:C26))</f>
        <v>-3864200</v>
      </c>
      <c r="E28" s="23" t="s">
        <v>2</v>
      </c>
    </row>
    <row r="29" spans="2:5" x14ac:dyDescent="0.4">
      <c r="B29" s="27"/>
      <c r="C29" s="28"/>
      <c r="D29" s="29"/>
      <c r="E29" s="30"/>
    </row>
    <row r="30" spans="2:5" ht="19.5" thickBot="1" x14ac:dyDescent="0.45">
      <c r="B30" s="31" t="s">
        <v>35</v>
      </c>
      <c r="C30" s="32"/>
      <c r="D30" s="33">
        <f>D11+D28</f>
        <v>5433800</v>
      </c>
      <c r="E30" s="34" t="s">
        <v>36</v>
      </c>
    </row>
    <row r="31" spans="2:5" x14ac:dyDescent="0.4">
      <c r="B31" s="35"/>
      <c r="C31" s="36"/>
      <c r="D31" s="37"/>
      <c r="E31" s="38"/>
    </row>
    <row r="32" spans="2:5" ht="19.5" thickBot="1" x14ac:dyDescent="0.45">
      <c r="B32" s="31" t="s">
        <v>38</v>
      </c>
      <c r="C32" s="32"/>
      <c r="D32" s="33">
        <v>300000</v>
      </c>
      <c r="E32" s="34" t="s">
        <v>39</v>
      </c>
    </row>
    <row r="33" spans="2:5" ht="19.5" thickBot="1" x14ac:dyDescent="0.45">
      <c r="B33" s="39" t="s">
        <v>40</v>
      </c>
      <c r="C33" s="40"/>
      <c r="D33" s="41">
        <v>-350000</v>
      </c>
      <c r="E33" s="42" t="s">
        <v>42</v>
      </c>
    </row>
    <row r="34" spans="2:5" x14ac:dyDescent="0.4">
      <c r="B34" s="35"/>
      <c r="C34" s="36"/>
      <c r="D34" s="37"/>
      <c r="E34" s="38"/>
    </row>
    <row r="35" spans="2:5" ht="19.5" thickBot="1" x14ac:dyDescent="0.45">
      <c r="B35" s="31" t="s">
        <v>43</v>
      </c>
      <c r="C35" s="32"/>
      <c r="D35" s="33">
        <f>D30+D32+D33</f>
        <v>5383800</v>
      </c>
      <c r="E35" s="34" t="s">
        <v>45</v>
      </c>
    </row>
  </sheetData>
  <mergeCells count="1">
    <mergeCell ref="C4:D4"/>
  </mergeCells>
  <phoneticPr fontId="2"/>
  <pageMargins left="0.7" right="0.7" top="0.75" bottom="0.75" header="0.3" footer="0.3"/>
  <pageSetup paperSize="9" orientation="portrait" horizontalDpi="0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2026-07-01T13:13:02Z</dcterms:created>
  <dcterms:modified xsi:type="dcterms:W3CDTF">2026-07-01T13:13:12Z</dcterms:modified>
</cp:coreProperties>
</file>